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skjeberggolfklubb.sharepoint.com/sites/Felles/Delte dokumenter/Skjeberg Golfklubb/Regnskap/Budsjett/2024/"/>
    </mc:Choice>
  </mc:AlternateContent>
  <xr:revisionPtr revIDLastSave="12" documentId="8_{B229294A-DC77-448B-9AB7-61301A03D9A1}" xr6:coauthVersionLast="47" xr6:coauthVersionMax="47" xr10:uidLastSave="{967A5D69-F43B-4743-B4EF-BA3EEA184447}"/>
  <bookViews>
    <workbookView xWindow="-108" yWindow="-108" windowWidth="23256" windowHeight="12456" xr2:uid="{00000000-000D-0000-FFFF-FFFF00000000}"/>
  </bookViews>
  <sheets>
    <sheet name="Budsjett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1" l="1"/>
  <c r="T12" i="1"/>
  <c r="T11" i="1"/>
  <c r="T10" i="1"/>
  <c r="T9" i="1"/>
  <c r="T23" i="1"/>
  <c r="T22" i="1"/>
  <c r="T47" i="1"/>
  <c r="T45" i="1"/>
  <c r="T44" i="1"/>
  <c r="T39" i="1"/>
  <c r="T38" i="1"/>
  <c r="T35" i="1"/>
  <c r="T34" i="1"/>
  <c r="T33" i="1"/>
  <c r="T29" i="1"/>
  <c r="T28" i="1"/>
  <c r="T27" i="1"/>
  <c r="T21" i="1"/>
  <c r="T20" i="1"/>
  <c r="T19" i="1"/>
  <c r="T18" i="1"/>
  <c r="T17" i="1"/>
  <c r="T7" i="1"/>
  <c r="T8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M41" i="1"/>
  <c r="M48" i="1" s="1"/>
  <c r="N41" i="1"/>
  <c r="N48" i="1" s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G14" i="1"/>
  <c r="G41" i="1" s="1"/>
  <c r="G48" i="1" s="1"/>
  <c r="H14" i="1"/>
  <c r="H41" i="1" s="1"/>
  <c r="H48" i="1" s="1"/>
  <c r="I14" i="1"/>
  <c r="I41" i="1" s="1"/>
  <c r="I48" i="1" s="1"/>
  <c r="J14" i="1"/>
  <c r="J41" i="1" s="1"/>
  <c r="J48" i="1" s="1"/>
  <c r="K14" i="1"/>
  <c r="K41" i="1" s="1"/>
  <c r="K48" i="1" s="1"/>
  <c r="L14" i="1"/>
  <c r="L41" i="1" s="1"/>
  <c r="L48" i="1" s="1"/>
  <c r="M14" i="1"/>
  <c r="N14" i="1"/>
  <c r="O14" i="1"/>
  <c r="O41" i="1" s="1"/>
  <c r="O48" i="1" s="1"/>
  <c r="P14" i="1"/>
  <c r="P41" i="1" s="1"/>
  <c r="P48" i="1" s="1"/>
  <c r="Q14" i="1"/>
  <c r="Q41" i="1" s="1"/>
  <c r="Q48" i="1" s="1"/>
  <c r="R14" i="1"/>
  <c r="R41" i="1" s="1"/>
  <c r="R48" i="1" s="1"/>
  <c r="D48" i="1"/>
  <c r="C48" i="1"/>
  <c r="D46" i="1"/>
  <c r="E46" i="1"/>
  <c r="C46" i="1"/>
  <c r="D41" i="1"/>
  <c r="C41" i="1"/>
  <c r="C36" i="1"/>
  <c r="E36" i="1"/>
  <c r="D36" i="1"/>
  <c r="D30" i="1"/>
  <c r="E30" i="1"/>
  <c r="C30" i="1"/>
  <c r="D24" i="1"/>
  <c r="E24" i="1"/>
  <c r="C24" i="1"/>
  <c r="D14" i="1"/>
  <c r="E14" i="1"/>
  <c r="C14" i="1"/>
  <c r="E41" i="1" l="1"/>
  <c r="E48" i="1" s="1"/>
  <c r="T46" i="1"/>
  <c r="T36" i="1"/>
  <c r="T30" i="1"/>
  <c r="T24" i="1"/>
  <c r="F14" i="1"/>
  <c r="F41" i="1" s="1"/>
  <c r="F48" i="1" s="1"/>
  <c r="S14" i="1"/>
  <c r="S41" i="1" s="1"/>
  <c r="S48" i="1" s="1"/>
  <c r="T14" i="1" l="1"/>
  <c r="T48" i="1"/>
  <c r="T41" i="1"/>
</calcChain>
</file>

<file path=xl/sharedStrings.xml><?xml version="1.0" encoding="utf-8"?>
<sst xmlns="http://schemas.openxmlformats.org/spreadsheetml/2006/main" count="77" uniqueCount="63">
  <si>
    <t/>
  </si>
  <si>
    <t>Budsjett 2023</t>
  </si>
  <si>
    <t>Faktisk 2023</t>
  </si>
  <si>
    <t>Faktisk 2022</t>
  </si>
  <si>
    <t>Driftsinntekter og driftskostnader</t>
  </si>
  <si>
    <t>Medlemskontingenter</t>
  </si>
  <si>
    <t>Sponsorinntekter</t>
  </si>
  <si>
    <t>Offentlig støtte</t>
  </si>
  <si>
    <t>Drivingrange</t>
  </si>
  <si>
    <t>Greenfee</t>
  </si>
  <si>
    <t>Proshop-inntekter</t>
  </si>
  <si>
    <t>Øvrige inntekter</t>
  </si>
  <si>
    <t>Sum driftsinntekter</t>
  </si>
  <si>
    <t>Klubbdrift:</t>
  </si>
  <si>
    <t>Proshop-kostnader</t>
  </si>
  <si>
    <t>Lønnskostnader klubb</t>
  </si>
  <si>
    <t>Strøm/renhold/andre adm.kostn</t>
  </si>
  <si>
    <t>Baneleie</t>
  </si>
  <si>
    <t>Medlemskont. NGF, Norsk Golf</t>
  </si>
  <si>
    <t>Reklame og markedsføring</t>
  </si>
  <si>
    <t>Andre kostnader</t>
  </si>
  <si>
    <t>Sum kostnader klubbdrift</t>
  </si>
  <si>
    <t>Banedrift:</t>
  </si>
  <si>
    <t>Lønnskostnader bane</t>
  </si>
  <si>
    <t>Banedrift, gjødsel, diverse</t>
  </si>
  <si>
    <t>Leie og vedlikehold av maskiner</t>
  </si>
  <si>
    <t>Sum kostnader banedrift</t>
  </si>
  <si>
    <t>Kafédrift:</t>
  </si>
  <si>
    <t>Kaféinntekter</t>
  </si>
  <si>
    <t>Kafékostnad</t>
  </si>
  <si>
    <t>Lønnskostnader kafé</t>
  </si>
  <si>
    <t>Resultat kafédrift</t>
  </si>
  <si>
    <t>Ordinære avskrivninger</t>
  </si>
  <si>
    <t>Tap på krav</t>
  </si>
  <si>
    <t>Driftsresultat</t>
  </si>
  <si>
    <t>Finansinntekter og finanskostnader</t>
  </si>
  <si>
    <t>Annen finansinntekt</t>
  </si>
  <si>
    <t>Annen finanskostnad</t>
  </si>
  <si>
    <t>Resultat av finansposter</t>
  </si>
  <si>
    <t>Resultat</t>
  </si>
  <si>
    <t>Budsjett 2024</t>
  </si>
  <si>
    <t>Fordelt pr måned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</si>
  <si>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</si>
  <si>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</si>
  <si>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</si>
  <si>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</si>
  <si>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</si>
  <si>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</si>
  <si>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</si>
  <si>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</si>
  <si>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</si>
  <si>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</si>
  <si>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</si>
  <si>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</si>
  <si>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SUM</t>
  </si>
  <si>
    <t>Kontroll (skal være =0)</t>
  </si>
  <si>
    <t>Totalt for året</t>
  </si>
  <si>
    <t>Sissel + Adrian + extra</t>
  </si>
  <si>
    <t>4%%</t>
  </si>
  <si>
    <t>200 000 Jan F + lønnsvekst</t>
  </si>
  <si>
    <t>inkl ny leasing</t>
  </si>
  <si>
    <t>200 000 Adrian +lønnsvekst</t>
  </si>
  <si>
    <t>inkl topptracer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</si>
</sst>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name val="Calibri"/>
      <charset val="1"/>
    </font>
    <font>
      <b/>
      <sz val="11"/>
      <color rgb="FF808080"/>
      <name val="Calibri"/>
      <family val="2"/>
    </font>
    <font>
      <b/>
      <sz val="11"/>
      <name val="Calibri"/>
      <family val="2"/>
    </font>
    <font>
      <sz val="11"/>
      <color rgb="FFC0C0C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  <xf numFmtId="49" fontId="0" fillId="0" borderId="0" xfId="0" applyNumberFormat="1"/>
    <xf numFmtId="0" fontId="3" fillId="0" borderId="0" xfId="0" applyFont="1"/>
    <xf numFmtId="49" fontId="5" fillId="0" borderId="0" xfId="0" applyNumberFormat="1" applyFont="1"/>
    <xf numFmtId="164" fontId="0" fillId="0" borderId="0" xfId="1" applyNumberFormat="1" applyFont="1"/>
    <xf numFmtId="49" fontId="5" fillId="0" borderId="1" xfId="0" applyNumberFormat="1" applyFont="1" applyBorder="1"/>
    <xf numFmtId="164" fontId="5" fillId="0" borderId="1" xfId="1" applyNumberFormat="1" applyFont="1" applyBorder="1"/>
    <xf numFmtId="49" fontId="5" fillId="0" borderId="2" xfId="0" applyNumberFormat="1" applyFont="1" applyBorder="1"/>
    <xf numFmtId="164" fontId="5" fillId="0" borderId="2" xfId="1" applyNumberFormat="1" applyFont="1" applyBorder="1"/>
    <xf numFmtId="0" fontId="6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49" fontId="2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49" fontId="2" fillId="2" borderId="6" xfId="0" applyNumberFormat="1" applyFont="1" applyFill="1" applyBorder="1"/>
    <xf numFmtId="49" fontId="2" fillId="2" borderId="7" xfId="0" applyNumberFormat="1" applyFont="1" applyFill="1" applyBorder="1"/>
    <xf numFmtId="49" fontId="2" fillId="2" borderId="8" xfId="0" applyNumberFormat="1" applyFont="1" applyFill="1" applyBorder="1"/>
    <xf numFmtId="0" fontId="4" fillId="0" borderId="0" xfId="0" applyFont="1"/>
    <xf numFmtId="9" fontId="4" fillId="0" borderId="0" xfId="0" applyNumberFormat="1" applyFo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49"/>
  <sheetViews>
    <sheetView tabSelected="1" zoomScale="80" zoomScaleNormal="80" workbookViewId="0">
      <pane xSplit="2" ySplit="3" topLeftCell="D33" activePane="bottomRight" state="frozen"/>
      <selection pane="topRight"/>
      <selection pane="bottomLeft"/>
      <selection pane="bottomRight" activeCell="I38" sqref="I38"/>
    </sheetView>
  </sheetViews>
  <sheetFormatPr baseColWidth="10" defaultColWidth="12.109375" defaultRowHeight="15" customHeight="1" x14ac:dyDescent="0.3"/>
  <cols>
    <col min="1" max="1" width="3.6640625" customWidth="1"/>
    <col min="2" max="2" width="32.77734375" bestFit="1" customWidth="1"/>
    <col min="3" max="3" width="12.77734375" bestFit="1" customWidth="1"/>
    <col min="4" max="4" width="13" bestFit="1" customWidth="1"/>
    <col min="5" max="5" width="13.77734375" bestFit="1" customWidth="1"/>
    <col min="6" max="6" width="13.33203125" bestFit="1" customWidth="1"/>
    <col min="20" max="20" width="21" style="14" bestFit="1" customWidth="1"/>
  </cols>
  <sheetData>
    <row r="1" spans="2:21" thickBot="1" x14ac:dyDescent="0.35">
      <c r="B1" s="1" t="s">
        <v>0</v>
      </c>
      <c r="C1" s="1" t="s">
        <v>0</v>
      </c>
      <c r="D1" s="2"/>
      <c r="E1" s="1"/>
    </row>
    <row r="2" spans="2:21" ht="14.4" x14ac:dyDescent="0.3">
      <c r="B2" s="1" t="s">
        <v>0</v>
      </c>
      <c r="C2" s="1" t="s">
        <v>0</v>
      </c>
      <c r="D2" s="2"/>
      <c r="E2" s="1"/>
      <c r="F2" s="13" t="s">
        <v>56</v>
      </c>
      <c r="G2" s="23" t="s">
        <v>41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2:21" thickBot="1" x14ac:dyDescent="0.35">
      <c r="B3" s="3" t="s">
        <v>0</v>
      </c>
      <c r="C3" s="4" t="s">
        <v>3</v>
      </c>
      <c r="D3" s="4" t="s">
        <v>1</v>
      </c>
      <c r="E3" s="4" t="s">
        <v>2</v>
      </c>
      <c r="F3" s="4" t="s">
        <v>40</v>
      </c>
      <c r="G3" s="18" t="s">
        <v>42</v>
      </c>
      <c r="H3" s="19" t="s">
        <v>43</v>
      </c>
      <c r="I3" s="19" t="s">
        <v>44</v>
      </c>
      <c r="J3" s="19" t="s">
        <v>45</v>
      </c>
      <c r="K3" s="19" t="s">
        <v>46</v>
      </c>
      <c r="L3" s="19" t="s">
        <v>47</v>
      </c>
      <c r="M3" s="19" t="s">
        <v>48</v>
      </c>
      <c r="N3" s="19" t="s">
        <v>49</v>
      </c>
      <c r="O3" s="19" t="s">
        <v>50</v>
      </c>
      <c r="P3" s="19" t="s">
        <v>51</v>
      </c>
      <c r="Q3" s="19" t="s">
        <v>52</v>
      </c>
      <c r="R3" s="20" t="s">
        <v>53</v>
      </c>
      <c r="S3" s="4" t="s">
        <v>54</v>
      </c>
      <c r="T3" s="16" t="s">
        <v>55</v>
      </c>
    </row>
    <row r="4" spans="2:21" ht="14.4" x14ac:dyDescent="0.3">
      <c r="B4" t="s">
        <v>0</v>
      </c>
    </row>
    <row r="5" spans="2:21" ht="14.4" x14ac:dyDescent="0.3">
      <c r="B5" s="7" t="s">
        <v>4</v>
      </c>
    </row>
    <row r="6" spans="2:21" ht="14.4" x14ac:dyDescent="0.3">
      <c r="B6" t="s">
        <v>0</v>
      </c>
    </row>
    <row r="7" spans="2:21" ht="14.4" x14ac:dyDescent="0.3">
      <c r="B7" s="5" t="s">
        <v>5</v>
      </c>
      <c r="C7" s="8">
        <v>3780904</v>
      </c>
      <c r="D7" s="8">
        <v>4100000</v>
      </c>
      <c r="E7" s="8">
        <v>4498486</v>
      </c>
      <c r="F7" s="8">
        <v>4600000</v>
      </c>
      <c r="G7" s="8"/>
      <c r="S7" s="15">
        <v>4600000</v>
      </c>
      <c r="T7" s="17">
        <f>F7-S7</f>
        <v>0</v>
      </c>
      <c r="U7" s="22" t="s">
        <v>58</v>
      </c>
    </row>
    <row r="8" spans="2:21" ht="14.4" x14ac:dyDescent="0.3">
      <c r="B8" s="5" t="s">
        <v>6</v>
      </c>
      <c r="C8" s="8">
        <v>436300</v>
      </c>
      <c r="D8" s="8">
        <v>500000</v>
      </c>
      <c r="E8" s="8">
        <v>832703</v>
      </c>
      <c r="F8" s="8">
        <v>1000000</v>
      </c>
      <c r="S8" s="15">
        <v>1000000</v>
      </c>
      <c r="T8" s="17">
        <f t="shared" ref="T8:T14" si="0">F8-S8</f>
        <v>0</v>
      </c>
    </row>
    <row r="9" spans="2:21" ht="14.4" x14ac:dyDescent="0.3">
      <c r="B9" s="5" t="s">
        <v>7</v>
      </c>
      <c r="C9" s="8">
        <v>875606</v>
      </c>
      <c r="D9" s="8">
        <v>600000</v>
      </c>
      <c r="E9" s="8">
        <v>1066880</v>
      </c>
      <c r="F9" s="8">
        <v>1100000</v>
      </c>
      <c r="S9" s="15">
        <v>1100000</v>
      </c>
      <c r="T9" s="17">
        <f t="shared" si="0"/>
        <v>0</v>
      </c>
    </row>
    <row r="10" spans="2:21" ht="14.4" x14ac:dyDescent="0.3">
      <c r="B10" s="5" t="s">
        <v>8</v>
      </c>
      <c r="C10" s="8">
        <v>530382</v>
      </c>
      <c r="D10" s="8">
        <v>600000</v>
      </c>
      <c r="E10" s="8">
        <v>630777</v>
      </c>
      <c r="F10" s="8">
        <v>850000</v>
      </c>
      <c r="S10" s="15">
        <v>850000</v>
      </c>
      <c r="T10" s="17">
        <f t="shared" si="0"/>
        <v>0</v>
      </c>
    </row>
    <row r="11" spans="2:21" ht="14.4" x14ac:dyDescent="0.3">
      <c r="B11" s="5" t="s">
        <v>9</v>
      </c>
      <c r="C11" s="8">
        <v>1473419</v>
      </c>
      <c r="D11" s="8">
        <v>1500000</v>
      </c>
      <c r="E11" s="8">
        <v>1763578</v>
      </c>
      <c r="F11" s="8">
        <v>1850000</v>
      </c>
      <c r="S11" s="15">
        <v>1850000</v>
      </c>
      <c r="T11" s="17">
        <f t="shared" si="0"/>
        <v>0</v>
      </c>
      <c r="U11" s="22" t="s">
        <v>58</v>
      </c>
    </row>
    <row r="12" spans="2:21" ht="14.4" x14ac:dyDescent="0.3">
      <c r="B12" s="5" t="s">
        <v>10</v>
      </c>
      <c r="C12" s="8">
        <v>1903380</v>
      </c>
      <c r="D12" s="8">
        <v>2000000</v>
      </c>
      <c r="E12" s="8">
        <v>3028099</v>
      </c>
      <c r="F12" s="8">
        <v>3900000</v>
      </c>
      <c r="S12" s="15">
        <v>3900000</v>
      </c>
      <c r="T12" s="17">
        <f t="shared" si="0"/>
        <v>0</v>
      </c>
    </row>
    <row r="13" spans="2:21" ht="14.4" x14ac:dyDescent="0.3">
      <c r="B13" s="5" t="s">
        <v>11</v>
      </c>
      <c r="C13" s="8">
        <v>244893</v>
      </c>
      <c r="D13" s="8">
        <v>300000</v>
      </c>
      <c r="E13" s="8">
        <v>586354</v>
      </c>
      <c r="F13" s="8">
        <v>700000</v>
      </c>
      <c r="S13" s="15">
        <v>700000</v>
      </c>
      <c r="T13" s="17">
        <f t="shared" si="0"/>
        <v>0</v>
      </c>
    </row>
    <row r="14" spans="2:21" ht="14.4" x14ac:dyDescent="0.3">
      <c r="B14" s="9" t="s">
        <v>12</v>
      </c>
      <c r="C14" s="10">
        <f>SUM(C7:C13)</f>
        <v>9244884</v>
      </c>
      <c r="D14" s="10">
        <f t="shared" ref="D14:F14" si="1">SUM(D7:D13)</f>
        <v>9600000</v>
      </c>
      <c r="E14" s="10">
        <f t="shared" si="1"/>
        <v>12406877</v>
      </c>
      <c r="F14" s="10">
        <f t="shared" si="1"/>
        <v>14000000</v>
      </c>
      <c r="G14" s="10">
        <f t="shared" ref="G14" si="2">SUM(G7:G13)</f>
        <v>0</v>
      </c>
      <c r="H14" s="10">
        <f t="shared" ref="H14" si="3">SUM(H7:H13)</f>
        <v>0</v>
      </c>
      <c r="I14" s="10">
        <f t="shared" ref="I14" si="4">SUM(I7:I13)</f>
        <v>0</v>
      </c>
      <c r="J14" s="10">
        <f t="shared" ref="J14" si="5">SUM(J7:J13)</f>
        <v>0</v>
      </c>
      <c r="K14" s="10">
        <f t="shared" ref="K14" si="6">SUM(K7:K13)</f>
        <v>0</v>
      </c>
      <c r="L14" s="10">
        <f t="shared" ref="L14" si="7">SUM(L7:L13)</f>
        <v>0</v>
      </c>
      <c r="M14" s="10">
        <f t="shared" ref="M14" si="8">SUM(M7:M13)</f>
        <v>0</v>
      </c>
      <c r="N14" s="10">
        <f t="shared" ref="N14" si="9">SUM(N7:N13)</f>
        <v>0</v>
      </c>
      <c r="O14" s="10">
        <f t="shared" ref="O14" si="10">SUM(O7:O13)</f>
        <v>0</v>
      </c>
      <c r="P14" s="10">
        <f t="shared" ref="P14" si="11">SUM(P7:P13)</f>
        <v>0</v>
      </c>
      <c r="Q14" s="10">
        <f t="shared" ref="Q14" si="12">SUM(Q7:Q13)</f>
        <v>0</v>
      </c>
      <c r="R14" s="10">
        <f t="shared" ref="R14" si="13">SUM(R7:R13)</f>
        <v>0</v>
      </c>
      <c r="S14" s="10">
        <f t="shared" ref="S14" si="14">SUM(S7:S13)</f>
        <v>14000000</v>
      </c>
      <c r="T14" s="17">
        <f t="shared" si="0"/>
        <v>0</v>
      </c>
    </row>
    <row r="15" spans="2:21" ht="14.4" x14ac:dyDescent="0.3">
      <c r="B15" t="s">
        <v>0</v>
      </c>
      <c r="C15" s="8"/>
      <c r="D15" s="8"/>
      <c r="E15" s="8"/>
    </row>
    <row r="16" spans="2:21" ht="14.4" x14ac:dyDescent="0.3">
      <c r="B16" s="7" t="s">
        <v>13</v>
      </c>
      <c r="C16" s="8"/>
      <c r="D16" s="8"/>
      <c r="E16" s="8"/>
    </row>
    <row r="17" spans="2:22" ht="14.4" x14ac:dyDescent="0.3">
      <c r="B17" s="5" t="s">
        <v>14</v>
      </c>
      <c r="C17" s="8">
        <v>1609489</v>
      </c>
      <c r="D17" s="8">
        <v>1350000</v>
      </c>
      <c r="E17" s="8">
        <v>2430140</v>
      </c>
      <c r="F17" s="8">
        <v>3100000</v>
      </c>
      <c r="S17">
        <v>3100000</v>
      </c>
      <c r="T17" s="17">
        <f>F17-S17</f>
        <v>0</v>
      </c>
    </row>
    <row r="18" spans="2:22" ht="14.4" x14ac:dyDescent="0.3">
      <c r="B18" s="5" t="s">
        <v>15</v>
      </c>
      <c r="C18" s="8">
        <v>1692303</v>
      </c>
      <c r="D18" s="8">
        <v>1800000</v>
      </c>
      <c r="E18" s="8">
        <v>1797685</v>
      </c>
      <c r="F18" s="8">
        <v>2100000</v>
      </c>
      <c r="S18">
        <v>2100000</v>
      </c>
      <c r="T18" s="17">
        <f t="shared" ref="T18:T24" si="15">F18-S18</f>
        <v>0</v>
      </c>
      <c r="U18" s="21" t="s">
        <v>61</v>
      </c>
      <c r="V18" s="21"/>
    </row>
    <row r="19" spans="2:22" ht="14.4" x14ac:dyDescent="0.3">
      <c r="B19" s="5" t="s">
        <v>16</v>
      </c>
      <c r="C19" s="8">
        <v>650798</v>
      </c>
      <c r="D19" s="8">
        <v>650000</v>
      </c>
      <c r="E19" s="8">
        <v>667416</v>
      </c>
      <c r="F19" s="8">
        <v>700000</v>
      </c>
      <c r="S19">
        <v>700000</v>
      </c>
      <c r="T19" s="17">
        <f t="shared" si="15"/>
        <v>0</v>
      </c>
    </row>
    <row r="20" spans="2:22" ht="14.4" x14ac:dyDescent="0.3">
      <c r="B20" s="5" t="s">
        <v>17</v>
      </c>
      <c r="C20" s="8">
        <v>132807</v>
      </c>
      <c r="D20" s="8">
        <v>140000</v>
      </c>
      <c r="E20" s="8">
        <v>132807</v>
      </c>
      <c r="F20" s="8">
        <v>140000</v>
      </c>
      <c r="S20">
        <v>140000</v>
      </c>
      <c r="T20" s="17">
        <f t="shared" si="15"/>
        <v>0</v>
      </c>
    </row>
    <row r="21" spans="2:22" ht="14.4" x14ac:dyDescent="0.3">
      <c r="B21" s="5" t="s">
        <v>18</v>
      </c>
      <c r="C21" s="8">
        <v>380493</v>
      </c>
      <c r="D21" s="8">
        <v>420000</v>
      </c>
      <c r="E21" s="8">
        <v>366052</v>
      </c>
      <c r="F21" s="8">
        <v>400000</v>
      </c>
      <c r="S21">
        <v>400000</v>
      </c>
      <c r="T21" s="17">
        <f t="shared" si="15"/>
        <v>0</v>
      </c>
    </row>
    <row r="22" spans="2:22" ht="14.4" x14ac:dyDescent="0.3">
      <c r="B22" s="5" t="s">
        <v>19</v>
      </c>
      <c r="C22" s="8">
        <v>269942</v>
      </c>
      <c r="D22" s="8">
        <v>390000</v>
      </c>
      <c r="E22" s="8">
        <v>345999</v>
      </c>
      <c r="F22" s="8">
        <v>400000</v>
      </c>
      <c r="S22">
        <v>400000</v>
      </c>
      <c r="T22" s="17">
        <f t="shared" si="15"/>
        <v>0</v>
      </c>
    </row>
    <row r="23" spans="2:22" ht="14.4" x14ac:dyDescent="0.3">
      <c r="B23" s="5" t="s">
        <v>20</v>
      </c>
      <c r="C23" s="8">
        <v>744344</v>
      </c>
      <c r="D23" s="8">
        <v>800000</v>
      </c>
      <c r="E23" s="8">
        <v>1503655</v>
      </c>
      <c r="F23" s="8">
        <v>2000000</v>
      </c>
      <c r="S23">
        <v>2000000</v>
      </c>
      <c r="T23" s="17">
        <f t="shared" si="15"/>
        <v>0</v>
      </c>
      <c r="U23" s="21" t="s">
        <v>62</v>
      </c>
    </row>
    <row r="24" spans="2:22" ht="14.4" x14ac:dyDescent="0.3">
      <c r="B24" s="9" t="s">
        <v>21</v>
      </c>
      <c r="C24" s="10">
        <f>SUM(C17:C23)</f>
        <v>5480176</v>
      </c>
      <c r="D24" s="10">
        <f t="shared" ref="D24:E24" si="16">SUM(D17:D23)</f>
        <v>5550000</v>
      </c>
      <c r="E24" s="10">
        <f t="shared" si="16"/>
        <v>7243754</v>
      </c>
      <c r="F24" s="10">
        <f t="shared" ref="F24" si="17">SUM(F17:F23)</f>
        <v>8840000</v>
      </c>
      <c r="G24" s="10">
        <f t="shared" ref="G24" si="18">SUM(G17:G23)</f>
        <v>0</v>
      </c>
      <c r="H24" s="10">
        <f t="shared" ref="H24" si="19">SUM(H17:H23)</f>
        <v>0</v>
      </c>
      <c r="I24" s="10">
        <f t="shared" ref="I24" si="20">SUM(I17:I23)</f>
        <v>0</v>
      </c>
      <c r="J24" s="10">
        <f t="shared" ref="J24" si="21">SUM(J17:J23)</f>
        <v>0</v>
      </c>
      <c r="K24" s="10">
        <f t="shared" ref="K24" si="22">SUM(K17:K23)</f>
        <v>0</v>
      </c>
      <c r="L24" s="10">
        <f t="shared" ref="L24" si="23">SUM(L17:L23)</f>
        <v>0</v>
      </c>
      <c r="M24" s="10">
        <f t="shared" ref="M24" si="24">SUM(M17:M23)</f>
        <v>0</v>
      </c>
      <c r="N24" s="10">
        <f t="shared" ref="N24" si="25">SUM(N17:N23)</f>
        <v>0</v>
      </c>
      <c r="O24" s="10">
        <f t="shared" ref="O24" si="26">SUM(O17:O23)</f>
        <v>0</v>
      </c>
      <c r="P24" s="10">
        <f t="shared" ref="P24" si="27">SUM(P17:P23)</f>
        <v>0</v>
      </c>
      <c r="Q24" s="10">
        <f t="shared" ref="Q24" si="28">SUM(Q17:Q23)</f>
        <v>0</v>
      </c>
      <c r="R24" s="10">
        <f t="shared" ref="R24" si="29">SUM(R17:R23)</f>
        <v>0</v>
      </c>
      <c r="S24" s="10">
        <f>SUM(S17:S23)</f>
        <v>8840000</v>
      </c>
      <c r="T24" s="17">
        <f t="shared" si="15"/>
        <v>0</v>
      </c>
    </row>
    <row r="25" spans="2:22" ht="14.4" x14ac:dyDescent="0.3">
      <c r="B25" t="s">
        <v>0</v>
      </c>
      <c r="C25" s="8"/>
      <c r="D25" s="8"/>
      <c r="E25" s="8"/>
    </row>
    <row r="26" spans="2:22" ht="14.4" x14ac:dyDescent="0.3">
      <c r="B26" s="7" t="s">
        <v>22</v>
      </c>
      <c r="C26" s="8"/>
      <c r="D26" s="8"/>
      <c r="E26" s="8"/>
    </row>
    <row r="27" spans="2:22" ht="14.4" x14ac:dyDescent="0.3">
      <c r="B27" s="5" t="s">
        <v>23</v>
      </c>
      <c r="C27" s="8">
        <v>1612150</v>
      </c>
      <c r="D27" s="8">
        <v>1775000</v>
      </c>
      <c r="E27" s="8">
        <v>1745822</v>
      </c>
      <c r="F27" s="8">
        <v>2100000</v>
      </c>
      <c r="S27">
        <v>2100000</v>
      </c>
      <c r="T27" s="17">
        <f t="shared" ref="T27:T30" si="30">F27-S27</f>
        <v>0</v>
      </c>
      <c r="U27" s="21" t="s">
        <v>59</v>
      </c>
    </row>
    <row r="28" spans="2:22" ht="14.4" x14ac:dyDescent="0.3">
      <c r="B28" s="5" t="s">
        <v>24</v>
      </c>
      <c r="C28" s="8">
        <v>387432</v>
      </c>
      <c r="D28" s="8">
        <v>700000</v>
      </c>
      <c r="E28" s="8">
        <v>308788</v>
      </c>
      <c r="F28" s="8">
        <v>600000</v>
      </c>
      <c r="S28">
        <v>600000</v>
      </c>
      <c r="T28" s="17">
        <f t="shared" si="30"/>
        <v>0</v>
      </c>
      <c r="U28" s="21"/>
    </row>
    <row r="29" spans="2:22" ht="14.4" x14ac:dyDescent="0.3">
      <c r="B29" s="5" t="s">
        <v>25</v>
      </c>
      <c r="C29" s="8">
        <v>519762</v>
      </c>
      <c r="D29" s="8">
        <v>700000</v>
      </c>
      <c r="E29" s="8">
        <v>726473</v>
      </c>
      <c r="F29" s="8">
        <v>950000</v>
      </c>
      <c r="S29">
        <v>950000</v>
      </c>
      <c r="T29" s="17">
        <f t="shared" si="30"/>
        <v>0</v>
      </c>
    </row>
    <row r="30" spans="2:22" ht="14.4" x14ac:dyDescent="0.3">
      <c r="B30" s="9" t="s">
        <v>26</v>
      </c>
      <c r="C30" s="10">
        <f>SUM(C27:C29)</f>
        <v>2519344</v>
      </c>
      <c r="D30" s="10">
        <f t="shared" ref="D30:E30" si="31">SUM(D27:D29)</f>
        <v>3175000</v>
      </c>
      <c r="E30" s="10">
        <f t="shared" si="31"/>
        <v>2781083</v>
      </c>
      <c r="F30" s="10">
        <f t="shared" ref="F30" si="32">SUM(F27:F29)</f>
        <v>3650000</v>
      </c>
      <c r="G30" s="10">
        <f t="shared" ref="G30" si="33">SUM(G27:G29)</f>
        <v>0</v>
      </c>
      <c r="H30" s="10">
        <f t="shared" ref="H30" si="34">SUM(H27:H29)</f>
        <v>0</v>
      </c>
      <c r="I30" s="10">
        <f t="shared" ref="I30" si="35">SUM(I27:I29)</f>
        <v>0</v>
      </c>
      <c r="J30" s="10">
        <f t="shared" ref="J30" si="36">SUM(J27:J29)</f>
        <v>0</v>
      </c>
      <c r="K30" s="10">
        <f t="shared" ref="K30" si="37">SUM(K27:K29)</f>
        <v>0</v>
      </c>
      <c r="L30" s="10">
        <f t="shared" ref="L30" si="38">SUM(L27:L29)</f>
        <v>0</v>
      </c>
      <c r="M30" s="10">
        <f t="shared" ref="M30" si="39">SUM(M27:M29)</f>
        <v>0</v>
      </c>
      <c r="N30" s="10">
        <f t="shared" ref="N30" si="40">SUM(N27:N29)</f>
        <v>0</v>
      </c>
      <c r="O30" s="10">
        <f t="shared" ref="O30" si="41">SUM(O27:O29)</f>
        <v>0</v>
      </c>
      <c r="P30" s="10">
        <f t="shared" ref="P30" si="42">SUM(P27:P29)</f>
        <v>0</v>
      </c>
      <c r="Q30" s="10">
        <f t="shared" ref="Q30" si="43">SUM(Q27:Q29)</f>
        <v>0</v>
      </c>
      <c r="R30" s="10">
        <f t="shared" ref="R30" si="44">SUM(R27:R29)</f>
        <v>0</v>
      </c>
      <c r="S30" s="10">
        <f t="shared" ref="S30" si="45">SUM(S27:S29)</f>
        <v>3650000</v>
      </c>
      <c r="T30" s="17">
        <f t="shared" si="30"/>
        <v>0</v>
      </c>
      <c r="U30" s="21" t="s">
        <v>60</v>
      </c>
    </row>
    <row r="31" spans="2:22" ht="14.4" x14ac:dyDescent="0.3">
      <c r="B31" t="s">
        <v>0</v>
      </c>
      <c r="C31" s="8"/>
      <c r="D31" s="8"/>
      <c r="E31" s="8"/>
    </row>
    <row r="32" spans="2:22" ht="14.4" x14ac:dyDescent="0.3">
      <c r="B32" s="7" t="s">
        <v>27</v>
      </c>
      <c r="C32" s="8"/>
      <c r="D32" s="8"/>
      <c r="E32" s="8"/>
    </row>
    <row r="33" spans="2:21" ht="14.4" x14ac:dyDescent="0.3">
      <c r="B33" s="5" t="s">
        <v>28</v>
      </c>
      <c r="C33" s="8">
        <v>0</v>
      </c>
      <c r="D33" s="8">
        <v>900000</v>
      </c>
      <c r="E33" s="8">
        <v>978709</v>
      </c>
      <c r="F33" s="8">
        <v>1400000</v>
      </c>
      <c r="S33">
        <v>1400000</v>
      </c>
      <c r="T33" s="17">
        <f t="shared" ref="T33:T36" si="46">F33-S33</f>
        <v>0</v>
      </c>
    </row>
    <row r="34" spans="2:21" ht="14.4" x14ac:dyDescent="0.3">
      <c r="B34" s="5" t="s">
        <v>29</v>
      </c>
      <c r="C34" s="8">
        <v>0</v>
      </c>
      <c r="D34" s="8">
        <v>400000</v>
      </c>
      <c r="E34" s="8">
        <v>507037</v>
      </c>
      <c r="F34" s="8">
        <v>600000</v>
      </c>
      <c r="S34">
        <v>600000</v>
      </c>
      <c r="T34" s="17">
        <f t="shared" si="46"/>
        <v>0</v>
      </c>
    </row>
    <row r="35" spans="2:21" ht="14.4" x14ac:dyDescent="0.3">
      <c r="B35" s="5" t="s">
        <v>30</v>
      </c>
      <c r="C35" s="8">
        <v>0</v>
      </c>
      <c r="D35" s="8">
        <v>300000</v>
      </c>
      <c r="E35" s="8">
        <v>357291</v>
      </c>
      <c r="F35" s="8">
        <v>450000</v>
      </c>
      <c r="S35">
        <v>450000</v>
      </c>
      <c r="T35" s="17">
        <f t="shared" si="46"/>
        <v>0</v>
      </c>
      <c r="U35" s="21" t="s">
        <v>57</v>
      </c>
    </row>
    <row r="36" spans="2:21" ht="14.4" x14ac:dyDescent="0.3">
      <c r="B36" s="9" t="s">
        <v>31</v>
      </c>
      <c r="C36" s="10">
        <f>C33-C34-C35</f>
        <v>0</v>
      </c>
      <c r="D36" s="10">
        <f>D33-D34-D35</f>
        <v>200000</v>
      </c>
      <c r="E36" s="10">
        <f>E33-E34-E35</f>
        <v>114381</v>
      </c>
      <c r="F36" s="10">
        <f t="shared" ref="F36:S36" si="47">F33-F34-F35</f>
        <v>350000</v>
      </c>
      <c r="G36" s="10">
        <f t="shared" si="47"/>
        <v>0</v>
      </c>
      <c r="H36" s="10">
        <f t="shared" si="47"/>
        <v>0</v>
      </c>
      <c r="I36" s="10">
        <f t="shared" si="47"/>
        <v>0</v>
      </c>
      <c r="J36" s="10">
        <f t="shared" si="47"/>
        <v>0</v>
      </c>
      <c r="K36" s="10">
        <f t="shared" si="47"/>
        <v>0</v>
      </c>
      <c r="L36" s="10">
        <f t="shared" si="47"/>
        <v>0</v>
      </c>
      <c r="M36" s="10">
        <f t="shared" si="47"/>
        <v>0</v>
      </c>
      <c r="N36" s="10">
        <f t="shared" si="47"/>
        <v>0</v>
      </c>
      <c r="O36" s="10">
        <f t="shared" si="47"/>
        <v>0</v>
      </c>
      <c r="P36" s="10">
        <f t="shared" si="47"/>
        <v>0</v>
      </c>
      <c r="Q36" s="10">
        <f t="shared" si="47"/>
        <v>0</v>
      </c>
      <c r="R36" s="10">
        <f t="shared" si="47"/>
        <v>0</v>
      </c>
      <c r="S36" s="10">
        <f t="shared" si="47"/>
        <v>350000</v>
      </c>
      <c r="T36" s="17">
        <f t="shared" si="46"/>
        <v>0</v>
      </c>
    </row>
    <row r="37" spans="2:21" ht="14.4" x14ac:dyDescent="0.3">
      <c r="B37" t="s">
        <v>0</v>
      </c>
      <c r="C37" s="8"/>
      <c r="D37" s="8"/>
      <c r="E37" s="8"/>
    </row>
    <row r="38" spans="2:21" ht="14.4" x14ac:dyDescent="0.3">
      <c r="B38" s="5" t="s">
        <v>32</v>
      </c>
      <c r="C38" s="8">
        <v>675202</v>
      </c>
      <c r="D38" s="8">
        <v>700000</v>
      </c>
      <c r="E38" s="8">
        <v>687488</v>
      </c>
      <c r="F38" s="8">
        <v>750000</v>
      </c>
      <c r="S38">
        <v>750000</v>
      </c>
      <c r="T38" s="17">
        <f t="shared" ref="T38:T39" si="48">F38-S38</f>
        <v>0</v>
      </c>
    </row>
    <row r="39" spans="2:21" ht="14.4" x14ac:dyDescent="0.3">
      <c r="B39" s="5" t="s">
        <v>33</v>
      </c>
      <c r="C39" s="8">
        <v>0</v>
      </c>
      <c r="D39" s="8">
        <v>0</v>
      </c>
      <c r="E39" s="8">
        <v>18750</v>
      </c>
      <c r="F39" s="8">
        <v>50000</v>
      </c>
      <c r="S39">
        <v>50000</v>
      </c>
      <c r="T39" s="17">
        <f t="shared" si="48"/>
        <v>0</v>
      </c>
    </row>
    <row r="40" spans="2:21" ht="14.4" x14ac:dyDescent="0.3">
      <c r="B40" t="s">
        <v>0</v>
      </c>
      <c r="C40" s="8"/>
      <c r="D40" s="8"/>
      <c r="E40" s="8"/>
    </row>
    <row r="41" spans="2:21" ht="14.4" x14ac:dyDescent="0.3">
      <c r="B41" s="7" t="s">
        <v>34</v>
      </c>
      <c r="C41" s="8">
        <f>C14-C24-C30+C36-C38-C39</f>
        <v>570162</v>
      </c>
      <c r="D41" s="8">
        <f t="shared" ref="D41:S41" si="49">D14-D24-D30+D36-D38-D39</f>
        <v>375000</v>
      </c>
      <c r="E41" s="8">
        <f t="shared" si="49"/>
        <v>1790183</v>
      </c>
      <c r="F41" s="8">
        <f t="shared" si="49"/>
        <v>1060000</v>
      </c>
      <c r="G41" s="8">
        <f t="shared" si="49"/>
        <v>0</v>
      </c>
      <c r="H41" s="8">
        <f t="shared" si="49"/>
        <v>0</v>
      </c>
      <c r="I41" s="8">
        <f t="shared" si="49"/>
        <v>0</v>
      </c>
      <c r="J41" s="8">
        <f t="shared" si="49"/>
        <v>0</v>
      </c>
      <c r="K41" s="8">
        <f t="shared" si="49"/>
        <v>0</v>
      </c>
      <c r="L41" s="8">
        <f t="shared" si="49"/>
        <v>0</v>
      </c>
      <c r="M41" s="8">
        <f t="shared" si="49"/>
        <v>0</v>
      </c>
      <c r="N41" s="8">
        <f t="shared" si="49"/>
        <v>0</v>
      </c>
      <c r="O41" s="8">
        <f t="shared" si="49"/>
        <v>0</v>
      </c>
      <c r="P41" s="8">
        <f t="shared" si="49"/>
        <v>0</v>
      </c>
      <c r="Q41" s="8">
        <f t="shared" si="49"/>
        <v>0</v>
      </c>
      <c r="R41" s="8">
        <f t="shared" si="49"/>
        <v>0</v>
      </c>
      <c r="S41" s="8">
        <f t="shared" si="49"/>
        <v>1060000</v>
      </c>
      <c r="T41" s="17">
        <f>F41-S41</f>
        <v>0</v>
      </c>
    </row>
    <row r="42" spans="2:21" ht="14.4" x14ac:dyDescent="0.3">
      <c r="B42" t="s">
        <v>0</v>
      </c>
      <c r="C42" s="8"/>
      <c r="D42" s="8"/>
      <c r="E42" s="8"/>
    </row>
    <row r="43" spans="2:21" ht="14.4" x14ac:dyDescent="0.3">
      <c r="B43" s="7" t="s">
        <v>35</v>
      </c>
      <c r="C43" s="8"/>
      <c r="D43" s="8"/>
      <c r="E43" s="8"/>
    </row>
    <row r="44" spans="2:21" ht="14.4" x14ac:dyDescent="0.3">
      <c r="B44" s="5" t="s">
        <v>36</v>
      </c>
      <c r="C44" s="8">
        <v>11153</v>
      </c>
      <c r="D44" s="8">
        <v>0</v>
      </c>
      <c r="E44" s="8">
        <v>15026</v>
      </c>
      <c r="F44" s="8">
        <v>20000</v>
      </c>
      <c r="S44">
        <v>20000</v>
      </c>
      <c r="T44" s="17">
        <f t="shared" ref="T44:T48" si="50">F44-S44</f>
        <v>0</v>
      </c>
    </row>
    <row r="45" spans="2:21" ht="14.4" x14ac:dyDescent="0.3">
      <c r="B45" s="5" t="s">
        <v>37</v>
      </c>
      <c r="C45" s="8">
        <v>136122</v>
      </c>
      <c r="D45" s="8">
        <v>175000</v>
      </c>
      <c r="E45" s="8">
        <v>199408</v>
      </c>
      <c r="F45" s="8">
        <v>300000</v>
      </c>
      <c r="S45">
        <v>300000</v>
      </c>
      <c r="T45" s="17">
        <f t="shared" si="50"/>
        <v>0</v>
      </c>
    </row>
    <row r="46" spans="2:21" ht="14.4" x14ac:dyDescent="0.3">
      <c r="B46" s="9" t="s">
        <v>38</v>
      </c>
      <c r="C46" s="10">
        <f>C44-C45</f>
        <v>-124969</v>
      </c>
      <c r="D46" s="10">
        <f t="shared" ref="D46:E46" si="51">D44-D45</f>
        <v>-175000</v>
      </c>
      <c r="E46" s="10">
        <f t="shared" si="51"/>
        <v>-184382</v>
      </c>
      <c r="F46" s="10">
        <f t="shared" ref="F46" si="52">F44-F45</f>
        <v>-280000</v>
      </c>
      <c r="G46" s="10">
        <f t="shared" ref="G46" si="53">G44-G45</f>
        <v>0</v>
      </c>
      <c r="H46" s="10">
        <f t="shared" ref="H46" si="54">H44-H45</f>
        <v>0</v>
      </c>
      <c r="I46" s="10">
        <f t="shared" ref="I46" si="55">I44-I45</f>
        <v>0</v>
      </c>
      <c r="J46" s="10">
        <f t="shared" ref="J46" si="56">J44-J45</f>
        <v>0</v>
      </c>
      <c r="K46" s="10">
        <f t="shared" ref="K46" si="57">K44-K45</f>
        <v>0</v>
      </c>
      <c r="L46" s="10">
        <f t="shared" ref="L46" si="58">L44-L45</f>
        <v>0</v>
      </c>
      <c r="M46" s="10">
        <f t="shared" ref="M46" si="59">M44-M45</f>
        <v>0</v>
      </c>
      <c r="N46" s="10">
        <f t="shared" ref="N46" si="60">N44-N45</f>
        <v>0</v>
      </c>
      <c r="O46" s="10">
        <f t="shared" ref="O46" si="61">O44-O45</f>
        <v>0</v>
      </c>
      <c r="P46" s="10">
        <f t="shared" ref="P46" si="62">P44-P45</f>
        <v>0</v>
      </c>
      <c r="Q46" s="10">
        <f t="shared" ref="Q46" si="63">Q44-Q45</f>
        <v>0</v>
      </c>
      <c r="R46" s="10">
        <f t="shared" ref="R46" si="64">R44-R45</f>
        <v>0</v>
      </c>
      <c r="S46" s="10">
        <f t="shared" ref="S46" si="65">S44-S45</f>
        <v>-280000</v>
      </c>
      <c r="T46" s="17">
        <f t="shared" si="50"/>
        <v>0</v>
      </c>
    </row>
    <row r="47" spans="2:21" ht="14.4" x14ac:dyDescent="0.3">
      <c r="B47" t="s">
        <v>0</v>
      </c>
      <c r="C47" s="8"/>
      <c r="D47" s="8"/>
      <c r="E47" s="8"/>
      <c r="T47" s="17">
        <f t="shared" si="50"/>
        <v>0</v>
      </c>
    </row>
    <row r="48" spans="2:21" thickBot="1" x14ac:dyDescent="0.35">
      <c r="B48" s="11" t="s">
        <v>39</v>
      </c>
      <c r="C48" s="12">
        <f>C41+C46</f>
        <v>445193</v>
      </c>
      <c r="D48" s="12">
        <f t="shared" ref="D48:S48" si="66">D41+D46</f>
        <v>200000</v>
      </c>
      <c r="E48" s="12">
        <f t="shared" si="66"/>
        <v>1605801</v>
      </c>
      <c r="F48" s="12">
        <f t="shared" si="66"/>
        <v>780000</v>
      </c>
      <c r="G48" s="12">
        <f t="shared" si="66"/>
        <v>0</v>
      </c>
      <c r="H48" s="12">
        <f t="shared" si="66"/>
        <v>0</v>
      </c>
      <c r="I48" s="12">
        <f t="shared" si="66"/>
        <v>0</v>
      </c>
      <c r="J48" s="12">
        <f t="shared" si="66"/>
        <v>0</v>
      </c>
      <c r="K48" s="12">
        <f t="shared" si="66"/>
        <v>0</v>
      </c>
      <c r="L48" s="12">
        <f t="shared" si="66"/>
        <v>0</v>
      </c>
      <c r="M48" s="12">
        <f t="shared" si="66"/>
        <v>0</v>
      </c>
      <c r="N48" s="12">
        <f t="shared" si="66"/>
        <v>0</v>
      </c>
      <c r="O48" s="12">
        <f t="shared" si="66"/>
        <v>0</v>
      </c>
      <c r="P48" s="12">
        <f t="shared" si="66"/>
        <v>0</v>
      </c>
      <c r="Q48" s="12">
        <f t="shared" si="66"/>
        <v>0</v>
      </c>
      <c r="R48" s="12">
        <f t="shared" si="66"/>
        <v>0</v>
      </c>
      <c r="S48" s="12">
        <f t="shared" si="66"/>
        <v>780000</v>
      </c>
      <c r="T48" s="17">
        <f t="shared" si="50"/>
        <v>0</v>
      </c>
    </row>
    <row r="49" spans="2:5" thickTop="1" x14ac:dyDescent="0.3">
      <c r="B49" s="6"/>
      <c r="C49" s="6"/>
      <c r="D49" s="6"/>
      <c r="E49" s="6"/>
    </row>
  </sheetData>
  <mergeCells count="1">
    <mergeCell ref="G2:R2"/>
  </mergeCells>
  <phoneticPr fontId="7" type="noConversion"/>
  <pageMargins left="0.7" right="0.7" top="0.75" bottom="0.75" header="0.3" footer="0.3"/>
  <pageSetup fitToHeight="100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8be814-26a7-45f7-92ae-525d4f142804">
      <Terms xmlns="http://schemas.microsoft.com/office/infopath/2007/PartnerControls"/>
    </lcf76f155ced4ddcb4097134ff3c332f>
    <TaxCatchAll xmlns="f05fc480-761f-467b-a0fe-9251ba3b34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CF18F661FEC469725585FB3E6D907" ma:contentTypeVersion="13" ma:contentTypeDescription="Opprett et nytt dokument." ma:contentTypeScope="" ma:versionID="3d515e73be2e4d6074a0be7e780b0628">
  <xsd:schema xmlns:xsd="http://www.w3.org/2001/XMLSchema" xmlns:xs="http://www.w3.org/2001/XMLSchema" xmlns:p="http://schemas.microsoft.com/office/2006/metadata/properties" xmlns:ns2="fd8be814-26a7-45f7-92ae-525d4f142804" xmlns:ns3="f05fc480-761f-467b-a0fe-9251ba3b34cd" targetNamespace="http://schemas.microsoft.com/office/2006/metadata/properties" ma:root="true" ma:fieldsID="95c707b4e9eb75a24697ae54ca9c52a1" ns2:_="" ns3:_="">
    <xsd:import namespace="fd8be814-26a7-45f7-92ae-525d4f142804"/>
    <xsd:import namespace="f05fc480-761f-467b-a0fe-9251ba3b34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be814-26a7-45f7-92ae-525d4f142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ca1a75ff-8e63-4ad6-a940-9e766176cc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fc480-761f-467b-a0fe-9251ba3b34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745142-13f8-4ba0-958d-9c6c6820ff21}" ma:internalName="TaxCatchAll" ma:showField="CatchAllData" ma:web="f05fc480-761f-467b-a0fe-9251ba3b34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6EC83E-2D29-4926-9893-92821CD59643}">
  <ds:schemaRefs>
    <ds:schemaRef ds:uri="http://schemas.microsoft.com/office/2006/metadata/properties"/>
    <ds:schemaRef ds:uri="http://schemas.microsoft.com/office/infopath/2007/PartnerControls"/>
    <ds:schemaRef ds:uri="fd8be814-26a7-45f7-92ae-525d4f142804"/>
    <ds:schemaRef ds:uri="f05fc480-761f-467b-a0fe-9251ba3b34cd"/>
  </ds:schemaRefs>
</ds:datastoreItem>
</file>

<file path=customXml/itemProps2.xml><?xml version="1.0" encoding="utf-8"?>
<ds:datastoreItem xmlns:ds="http://schemas.openxmlformats.org/officeDocument/2006/customXml" ds:itemID="{1C799DC3-105F-49E1-BBC6-AE3C25CE04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A6F0B7-72B7-4A09-8FA0-0D62E11574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be814-26a7-45f7-92ae-525d4f142804"/>
    <ds:schemaRef ds:uri="f05fc480-761f-467b-a0fe-9251ba3b34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Budsjett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Stensrud Bakke</dc:creator>
  <cp:lastModifiedBy>Cathrine Laursen</cp:lastModifiedBy>
  <dcterms:created xsi:type="dcterms:W3CDTF">2024-02-10T10:13:36Z</dcterms:created>
  <dcterms:modified xsi:type="dcterms:W3CDTF">2024-03-12T21:50:03Z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0x01010021CCF18F661FEC469725585FB3E6D907</vt:lpwstr>
  </property>
</Properties>
</file>